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updateLinks="always" defaultThemeVersion="124226"/>
  <mc:AlternateContent xmlns:mc="http://schemas.openxmlformats.org/markup-compatibility/2006">
    <mc:Choice Requires="x15">
      <x15ac:absPath xmlns:x15ac="http://schemas.microsoft.com/office/spreadsheetml/2010/11/ac" url="\\10.2.43.240\Folders\Департамент ОРЭ\РОЗНИЧНЫЙ Рынок\Раскрытие информации\2023\"/>
    </mc:Choice>
  </mc:AlternateContent>
  <bookViews>
    <workbookView xWindow="0" yWindow="0" windowWidth="21875" windowHeight="9416"/>
  </bookViews>
  <sheets>
    <sheet name="лист1" sheetId="1" r:id="rId1"/>
    <sheet name="Лист2" sheetId="2" state="hidden" r:id="rId2"/>
    <sheet name="Лист3" sheetId="3" state="hidden" r:id="rId3"/>
  </sheets>
  <definedNames>
    <definedName name="Z_A6C5FD67_5E8F_4CCA_896F_3DAA03E40DE6_.wvu.Rows" localSheetId="0" hidden="1">лист1!$26:$26,лист1!$28:$29</definedName>
  </definedNames>
  <calcPr calcId="162913"/>
  <customWorkbookViews>
    <customWorkbookView name="Светлана - Личное представление" guid="{5C0DB97A-7F20-49EC-B48A-1DD24AC667BC}" mergeInterval="0" personalView="1" maximized="1" windowWidth="1276" windowHeight="679" activeSheetId="1"/>
    <customWorkbookView name="KashinaMW - Личное представление" guid="{34884D9E-9DA5-41DD-8764-5B37A81FFEB8}" mergeInterval="0" personalView="1" maximized="1" windowWidth="1276" windowHeight="741" activeSheetId="1"/>
    <customWorkbookView name="Руслан - Личное представление" guid="{A6C5FD67-5E8F-4CCA-896F-3DAA03E40DE6}" mergeInterval="0" personalView="1" maximized="1" windowWidth="1916" windowHeight="776" activeSheetId="1"/>
  </customWorkbookViews>
</workbook>
</file>

<file path=xl/calcChain.xml><?xml version="1.0" encoding="utf-8"?>
<calcChain xmlns="http://schemas.openxmlformats.org/spreadsheetml/2006/main">
  <c r="H34" i="1" l="1"/>
  <c r="H26" i="1" l="1"/>
  <c r="H25" i="1"/>
  <c r="H24" i="1"/>
  <c r="H23" i="1"/>
  <c r="H22" i="1"/>
  <c r="H21" i="1"/>
  <c r="H19" i="1"/>
  <c r="H18" i="1"/>
  <c r="H17" i="1"/>
  <c r="H16" i="1"/>
  <c r="H15" i="1" s="1"/>
  <c r="H14" i="1"/>
  <c r="H13" i="1"/>
  <c r="H12" i="1"/>
  <c r="H11" i="1"/>
  <c r="H10" i="1"/>
  <c r="H29" i="1"/>
  <c r="H27" i="1" s="1"/>
  <c r="H20" i="1" l="1"/>
  <c r="G27" i="1"/>
  <c r="F20" i="1"/>
  <c r="G20" i="1"/>
  <c r="F27" i="1"/>
  <c r="G25" i="1"/>
  <c r="F25" i="1"/>
  <c r="G15" i="1"/>
  <c r="F15" i="1"/>
  <c r="J27" i="1" l="1"/>
  <c r="J15" i="1"/>
  <c r="I9" i="1"/>
  <c r="I27" i="1"/>
  <c r="K20" i="1"/>
  <c r="J20" i="1"/>
  <c r="J35" i="1" l="1"/>
  <c r="E20" i="1"/>
  <c r="D20" i="1"/>
  <c r="E15" i="1"/>
  <c r="D15" i="1"/>
  <c r="E25" i="1" l="1"/>
  <c r="E27" i="1"/>
  <c r="B17" i="1"/>
  <c r="E35" i="1" l="1"/>
  <c r="B34" i="1"/>
  <c r="G9" i="1" l="1"/>
  <c r="B33" i="1"/>
  <c r="H33" i="1"/>
  <c r="B32" i="1" l="1"/>
  <c r="H31" i="1"/>
  <c r="H32" i="1"/>
  <c r="B31" i="1"/>
  <c r="C27" i="1"/>
  <c r="B18" i="1" l="1"/>
  <c r="H30" i="1" l="1"/>
  <c r="B30" i="1"/>
  <c r="B28" i="1" l="1"/>
  <c r="H28" i="1" l="1"/>
  <c r="B22" i="1" l="1"/>
  <c r="B21" i="1"/>
  <c r="B23" i="1"/>
  <c r="B20" i="1" l="1"/>
  <c r="K35" i="1"/>
  <c r="B26" i="1" l="1"/>
  <c r="C9" i="1" l="1"/>
  <c r="L35" i="1"/>
  <c r="B12" i="1"/>
  <c r="C35" i="1" l="1"/>
  <c r="D25" i="1"/>
  <c r="B10" i="1"/>
  <c r="B11" i="1"/>
  <c r="B25" i="1" l="1"/>
  <c r="B16" i="1" l="1"/>
  <c r="B15" i="1" s="1"/>
  <c r="F9" i="1" l="1"/>
  <c r="F35" i="1" s="1"/>
  <c r="D9" i="1" l="1"/>
  <c r="H9" i="1"/>
  <c r="H35" i="1" s="1"/>
  <c r="B9" i="1" l="1"/>
  <c r="B19" i="1"/>
  <c r="B24" i="1" l="1"/>
  <c r="B13" i="1" l="1"/>
  <c r="B14" i="1" l="1"/>
  <c r="M35" i="1" l="1"/>
  <c r="I35" i="1" l="1"/>
  <c r="G35" i="1" l="1"/>
  <c r="B29" i="1"/>
  <c r="D27" i="1"/>
  <c r="D35" i="1" s="1"/>
  <c r="B27" i="1" l="1"/>
  <c r="B35" i="1" s="1"/>
</calcChain>
</file>

<file path=xl/sharedStrings.xml><?xml version="1.0" encoding="utf-8"?>
<sst xmlns="http://schemas.openxmlformats.org/spreadsheetml/2006/main" count="43" uniqueCount="38">
  <si>
    <t>ВН</t>
  </si>
  <si>
    <t>СН I</t>
  </si>
  <si>
    <t>СН II</t>
  </si>
  <si>
    <t>НН</t>
  </si>
  <si>
    <t>ИТОГО:</t>
  </si>
  <si>
    <t>Наименование ТСО</t>
  </si>
  <si>
    <t>ООО "МЕЧЕЛ-ЭНЕРГО" не имеет среди категорий потребителей НАСЕЛЕНИЯ, весь полезный отпуск осуществляется для категории потребителей "ПРОЧИЕ"</t>
  </si>
  <si>
    <t>ГН</t>
  </si>
  <si>
    <t>В указанный объем полезного отпуска не включен объем полезного отпуска, переданный по сетям ФСК :</t>
  </si>
  <si>
    <t>ОАО "МРСК Урала"-"Челябэнерго"</t>
  </si>
  <si>
    <t>Кемерово</t>
  </si>
  <si>
    <t>ПАО "МРСК Волги"-"Оренбургэнерго"</t>
  </si>
  <si>
    <t>ООО "Кузбаская энергосетевая компания"</t>
  </si>
  <si>
    <t>ПАО "МРСК Сибири"-"Кузбасэнерго-РЭС"</t>
  </si>
  <si>
    <t>ОАО "ИЭСК"</t>
  </si>
  <si>
    <t>ООО "Башкирские распределительные сети"</t>
  </si>
  <si>
    <t>АО "ДРСК"</t>
  </si>
  <si>
    <t>Всего (МВтч)</t>
  </si>
  <si>
    <t>Всего (МВт)</t>
  </si>
  <si>
    <t>ЗАО НРЭС"</t>
  </si>
  <si>
    <t>АО "Электросеть"</t>
  </si>
  <si>
    <t>Чебаркуль</t>
  </si>
  <si>
    <t>Челябинск</t>
  </si>
  <si>
    <t xml:space="preserve">ПАО "МРСК Центра и Привольжья"-"Удмуртэнерго" </t>
  </si>
  <si>
    <t xml:space="preserve"> Аксион</t>
  </si>
  <si>
    <t>Ижсталь</t>
  </si>
  <si>
    <t xml:space="preserve"> БЗФ</t>
  </si>
  <si>
    <t>КорГОК</t>
  </si>
  <si>
    <t>Якутуголь</t>
  </si>
  <si>
    <t>Ванино</t>
  </si>
  <si>
    <t>Посьет</t>
  </si>
  <si>
    <t>ПАО "МРСК Волги"-"Саратовские РС"</t>
  </si>
  <si>
    <t>АО "БЭСК"</t>
  </si>
  <si>
    <t>ОАО "МРСК Урала"-"Пермэнерго"</t>
  </si>
  <si>
    <t>ПАО "МРСК Северо-Запада"-"Карелэнерго"</t>
  </si>
  <si>
    <t>ООО "ЭнергоПаритет"</t>
  </si>
  <si>
    <t>ОАО "МРСК Урала"-"Свердловэнерго"</t>
  </si>
  <si>
    <t>Полезный отпуск электроэнергии и мощности по тарифным группам в разрезе территориальных сетевых организаций за период январь 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</si>
</sst>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* #,##0.00_р_._-;\-* #,##0.00_р_._-;_-* &quot;-&quot;??_р_._-;_-@_-"/>
    <numFmt numFmtId="165" formatCode="#,##0.000"/>
    <numFmt numFmtId="166" formatCode="_-* #,##0.000_р_._-;\-* #,##0.000_р_._-;_-* &quot;-&quot;??_р_._-;_-@_-"/>
    <numFmt numFmtId="167" formatCode="#,##0.000_ ;\-#,##0.000\ "/>
    <numFmt numFmtId="168" formatCode="_-* #,##0.000\ _₽_-;\-* #,##0.000\ _₽_-;_-* &quot;-&quot;???\ _₽_-;_-@_-"/>
    <numFmt numFmtId="169" formatCode="0.000"/>
  </numFmts>
  <fonts count="3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0" tint="-0.1499984740745262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color theme="0" tint="-0.14999847407452621"/>
      <name val="Times New Roman"/>
      <family val="1"/>
      <charset val="204"/>
    </font>
    <font>
      <sz val="11"/>
      <color rgb="FFC00000"/>
      <name val="Times New Roman"/>
      <family val="1"/>
      <charset val="204"/>
    </font>
    <font>
      <b/>
      <sz val="11"/>
      <color theme="0" tint="-0.34998626667073579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i/>
      <sz val="12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2"/>
      <color rgb="FF0070C0"/>
      <name val="Times New Roman"/>
      <family val="1"/>
      <charset val="204"/>
    </font>
    <font>
      <i/>
      <sz val="12"/>
      <color rgb="FFFF0000"/>
      <name val="Times New Roman"/>
      <family val="1"/>
      <charset val="204"/>
    </font>
    <font>
      <b/>
      <sz val="12"/>
      <color theme="3"/>
      <name val="Times New Roman"/>
      <family val="1"/>
      <charset val="204"/>
    </font>
    <font>
      <i/>
      <sz val="12"/>
      <color theme="3"/>
      <name val="Times New Roman"/>
      <family val="1"/>
      <charset val="204"/>
    </font>
    <font>
      <i/>
      <sz val="12"/>
      <color rgb="FF0070C0"/>
      <name val="Times New Roman"/>
      <family val="1"/>
      <charset val="204"/>
    </font>
    <font>
      <sz val="12"/>
      <color rgb="FF0070C0"/>
      <name val="Times New Roman"/>
      <family val="1"/>
      <charset val="204"/>
    </font>
    <font>
      <i/>
      <sz val="12"/>
      <color theme="4"/>
      <name val="Times New Roman"/>
      <family val="1"/>
      <charset val="204"/>
    </font>
    <font>
      <b/>
      <i/>
      <sz val="12"/>
      <color rgb="FF0070C0"/>
      <name val="Times New Roman"/>
      <family val="1"/>
      <charset val="204"/>
    </font>
    <font>
      <i/>
      <sz val="11"/>
      <color rgb="FF0070C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</cellStyleXfs>
  <cellXfs count="133">
    <xf numFmtId="0" fontId="0" fillId="0" borderId="0" xfId="0"/>
    <xf numFmtId="0" fontId="2" fillId="0" borderId="0" xfId="0" applyFont="1"/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1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right" vertical="top"/>
    </xf>
    <xf numFmtId="0" fontId="6" fillId="2" borderId="1" xfId="0" applyFont="1" applyFill="1" applyBorder="1" applyAlignment="1">
      <alignment horizontal="left" vertical="center" wrapText="1"/>
    </xf>
    <xf numFmtId="0" fontId="2" fillId="2" borderId="0" xfId="0" applyFont="1" applyFill="1"/>
    <xf numFmtId="0" fontId="0" fillId="2" borderId="0" xfId="0" applyFill="1"/>
    <xf numFmtId="0" fontId="6" fillId="2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right" vertical="top"/>
    </xf>
    <xf numFmtId="0" fontId="2" fillId="0" borderId="1" xfId="0" applyFont="1" applyBorder="1"/>
    <xf numFmtId="0" fontId="8" fillId="0" borderId="0" xfId="0" applyFont="1"/>
    <xf numFmtId="165" fontId="2" fillId="0" borderId="0" xfId="0" applyNumberFormat="1" applyFont="1"/>
    <xf numFmtId="0" fontId="2" fillId="0" borderId="0" xfId="0" applyFont="1" applyBorder="1"/>
    <xf numFmtId="0" fontId="9" fillId="0" borderId="0" xfId="2" applyFont="1" applyBorder="1" applyAlignment="1" applyProtection="1">
      <alignment horizontal="center" vertical="center"/>
    </xf>
    <xf numFmtId="0" fontId="9" fillId="0" borderId="0" xfId="2" applyFont="1" applyBorder="1" applyAlignment="1" applyProtection="1">
      <alignment vertical="center"/>
    </xf>
    <xf numFmtId="0" fontId="9" fillId="0" borderId="0" xfId="2" applyFont="1" applyFill="1" applyBorder="1" applyAlignment="1" applyProtection="1">
      <alignment horizontal="center" vertical="center"/>
    </xf>
    <xf numFmtId="3" fontId="12" fillId="0" borderId="0" xfId="2" applyNumberFormat="1" applyFont="1" applyFill="1" applyBorder="1" applyAlignment="1" applyProtection="1">
      <alignment horizontal="center" vertical="center"/>
      <protection locked="0"/>
    </xf>
    <xf numFmtId="0" fontId="9" fillId="0" borderId="0" xfId="2" applyFont="1" applyFill="1" applyBorder="1" applyAlignment="1" applyProtection="1">
      <alignment vertical="center"/>
    </xf>
    <xf numFmtId="0" fontId="0" fillId="0" borderId="0" xfId="0" applyBorder="1"/>
    <xf numFmtId="0" fontId="11" fillId="0" borderId="0" xfId="2" applyFont="1" applyFill="1" applyBorder="1" applyProtection="1"/>
    <xf numFmtId="168" fontId="2" fillId="0" borderId="0" xfId="0" applyNumberFormat="1" applyFont="1"/>
    <xf numFmtId="0" fontId="6" fillId="0" borderId="3" xfId="0" applyFont="1" applyBorder="1" applyAlignment="1">
      <alignment horizontal="right" wrapText="1"/>
    </xf>
    <xf numFmtId="0" fontId="6" fillId="0" borderId="1" xfId="0" applyFont="1" applyBorder="1" applyAlignment="1">
      <alignment horizontal="right" vertical="center" wrapText="1"/>
    </xf>
    <xf numFmtId="0" fontId="6" fillId="0" borderId="3" xfId="0" applyFont="1" applyBorder="1" applyAlignment="1">
      <alignment horizontal="center" wrapText="1"/>
    </xf>
    <xf numFmtId="165" fontId="12" fillId="0" borderId="0" xfId="2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/>
    <xf numFmtId="168" fontId="2" fillId="0" borderId="0" xfId="0" applyNumberFormat="1" applyFont="1" applyFill="1" applyBorder="1"/>
    <xf numFmtId="3" fontId="20" fillId="0" borderId="0" xfId="2" applyNumberFormat="1" applyFont="1" applyFill="1" applyBorder="1" applyAlignment="1" applyProtection="1">
      <alignment horizontal="center" vertical="center"/>
      <protection locked="0"/>
    </xf>
    <xf numFmtId="4" fontId="19" fillId="0" borderId="0" xfId="0" applyNumberFormat="1" applyFont="1" applyFill="1" applyBorder="1" applyProtection="1">
      <protection locked="0"/>
    </xf>
    <xf numFmtId="4" fontId="20" fillId="0" borderId="0" xfId="2" applyNumberFormat="1" applyFont="1" applyFill="1" applyBorder="1" applyAlignment="1" applyProtection="1">
      <alignment horizontal="center" vertical="center"/>
      <protection locked="0"/>
    </xf>
    <xf numFmtId="3" fontId="20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Border="1"/>
    <xf numFmtId="0" fontId="6" fillId="0" borderId="3" xfId="0" applyFont="1" applyBorder="1" applyAlignment="1">
      <alignment horizontal="right" vertical="center" wrapText="1"/>
    </xf>
    <xf numFmtId="0" fontId="23" fillId="0" borderId="0" xfId="0" applyFont="1"/>
    <xf numFmtId="0" fontId="21" fillId="0" borderId="0" xfId="0" applyFont="1"/>
    <xf numFmtId="168" fontId="9" fillId="0" borderId="0" xfId="2" applyNumberFormat="1" applyFont="1" applyBorder="1" applyAlignment="1" applyProtection="1">
      <alignment horizontal="center" vertical="center"/>
    </xf>
    <xf numFmtId="3" fontId="9" fillId="0" borderId="0" xfId="2" applyNumberFormat="1" applyFont="1" applyBorder="1" applyAlignment="1" applyProtection="1">
      <alignment horizontal="center" vertical="center"/>
    </xf>
    <xf numFmtId="168" fontId="9" fillId="0" borderId="0" xfId="2" applyNumberFormat="1" applyFont="1" applyFill="1" applyBorder="1" applyAlignment="1" applyProtection="1">
      <alignment horizontal="center" vertical="center"/>
    </xf>
    <xf numFmtId="0" fontId="13" fillId="0" borderId="0" xfId="2" applyFont="1" applyFill="1" applyBorder="1" applyAlignment="1" applyProtection="1">
      <alignment horizontal="left" vertical="center"/>
    </xf>
    <xf numFmtId="0" fontId="9" fillId="0" borderId="0" xfId="2" applyFont="1" applyFill="1" applyBorder="1" applyAlignment="1" applyProtection="1">
      <alignment horizontal="left" vertical="center"/>
    </xf>
    <xf numFmtId="0" fontId="24" fillId="0" borderId="3" xfId="0" applyFont="1" applyBorder="1" applyAlignment="1">
      <alignment horizontal="left" vertical="center" wrapText="1"/>
    </xf>
    <xf numFmtId="168" fontId="11" fillId="0" borderId="0" xfId="2" applyNumberFormat="1" applyFont="1" applyFill="1" applyBorder="1" applyProtection="1"/>
    <xf numFmtId="3" fontId="9" fillId="0" borderId="0" xfId="2" applyNumberFormat="1" applyFont="1" applyFill="1" applyBorder="1" applyAlignment="1" applyProtection="1">
      <alignment horizontal="center" vertical="center"/>
    </xf>
    <xf numFmtId="0" fontId="10" fillId="0" borderId="0" xfId="2" applyFont="1" applyFill="1" applyBorder="1" applyAlignment="1" applyProtection="1">
      <alignment horizontal="left" vertical="center"/>
    </xf>
    <xf numFmtId="3" fontId="8" fillId="0" borderId="0" xfId="2" applyNumberFormat="1" applyFont="1" applyFill="1" applyBorder="1" applyAlignment="1" applyProtection="1">
      <alignment horizontal="center" vertical="center"/>
      <protection locked="0"/>
    </xf>
    <xf numFmtId="0" fontId="10" fillId="0" borderId="0" xfId="2" applyFont="1" applyFill="1" applyBorder="1" applyProtection="1"/>
    <xf numFmtId="3" fontId="12" fillId="0" borderId="0" xfId="0" applyNumberFormat="1" applyFont="1" applyFill="1" applyBorder="1" applyAlignment="1" applyProtection="1">
      <alignment horizontal="center" vertical="center"/>
      <protection locked="0"/>
    </xf>
    <xf numFmtId="49" fontId="16" fillId="0" borderId="0" xfId="2" applyNumberFormat="1" applyFont="1" applyFill="1" applyBorder="1" applyAlignment="1" applyProtection="1">
      <alignment horizontal="center" vertical="center"/>
    </xf>
    <xf numFmtId="49" fontId="9" fillId="0" borderId="0" xfId="2" applyNumberFormat="1" applyFont="1" applyFill="1" applyBorder="1" applyAlignment="1" applyProtection="1">
      <alignment horizontal="center" vertical="center"/>
    </xf>
    <xf numFmtId="0" fontId="16" fillId="0" borderId="0" xfId="2" applyFont="1" applyFill="1" applyBorder="1" applyAlignment="1" applyProtection="1">
      <alignment horizontal="center" vertical="center"/>
    </xf>
    <xf numFmtId="3" fontId="12" fillId="0" borderId="0" xfId="0" applyNumberFormat="1" applyFont="1" applyFill="1" applyBorder="1" applyAlignment="1">
      <alignment horizontal="center" vertical="center" wrapText="1"/>
    </xf>
    <xf numFmtId="0" fontId="18" fillId="0" borderId="0" xfId="2" applyFont="1" applyFill="1" applyBorder="1" applyAlignment="1" applyProtection="1">
      <alignment horizontal="center" vertical="center"/>
    </xf>
    <xf numFmtId="0" fontId="14" fillId="0" borderId="0" xfId="2" applyFont="1" applyFill="1" applyBorder="1" applyAlignment="1" applyProtection="1">
      <alignment horizontal="left" vertical="center"/>
    </xf>
    <xf numFmtId="0" fontId="14" fillId="0" borderId="0" xfId="2" applyFont="1" applyFill="1" applyBorder="1" applyProtection="1"/>
    <xf numFmtId="3" fontId="15" fillId="0" borderId="0" xfId="2" applyNumberFormat="1" applyFont="1" applyFill="1" applyBorder="1" applyAlignment="1" applyProtection="1">
      <alignment horizontal="center" vertical="center"/>
      <protection locked="0"/>
    </xf>
    <xf numFmtId="0" fontId="17" fillId="0" borderId="0" xfId="2" applyFont="1" applyFill="1" applyBorder="1" applyProtection="1"/>
    <xf numFmtId="3" fontId="15" fillId="0" borderId="0" xfId="0" applyNumberFormat="1" applyFont="1" applyFill="1" applyBorder="1" applyAlignment="1">
      <alignment horizontal="center" vertical="center" wrapText="1"/>
    </xf>
    <xf numFmtId="49" fontId="19" fillId="0" borderId="0" xfId="2" applyNumberFormat="1" applyFont="1" applyFill="1" applyBorder="1" applyAlignment="1" applyProtection="1">
      <alignment horizontal="center" vertical="center"/>
    </xf>
    <xf numFmtId="0" fontId="13" fillId="0" borderId="0" xfId="2" applyFont="1" applyFill="1" applyBorder="1" applyProtection="1"/>
    <xf numFmtId="0" fontId="16" fillId="0" borderId="0" xfId="2" applyFont="1" applyFill="1" applyBorder="1" applyAlignment="1" applyProtection="1">
      <alignment vertical="center"/>
    </xf>
    <xf numFmtId="0" fontId="18" fillId="0" borderId="0" xfId="2" applyFont="1" applyFill="1" applyBorder="1" applyAlignment="1" applyProtection="1">
      <alignment horizontal="left" vertical="center"/>
    </xf>
    <xf numFmtId="0" fontId="19" fillId="0" borderId="0" xfId="2" applyFont="1" applyFill="1" applyBorder="1" applyAlignment="1" applyProtection="1">
      <alignment vertical="center"/>
    </xf>
    <xf numFmtId="168" fontId="23" fillId="0" borderId="0" xfId="0" applyNumberFormat="1" applyFont="1" applyFill="1" applyBorder="1" applyProtection="1">
      <protection locked="0"/>
    </xf>
    <xf numFmtId="4" fontId="25" fillId="0" borderId="0" xfId="0" applyNumberFormat="1" applyFont="1" applyBorder="1"/>
    <xf numFmtId="4" fontId="25" fillId="0" borderId="0" xfId="0" applyNumberFormat="1" applyFont="1" applyFill="1" applyBorder="1"/>
    <xf numFmtId="168" fontId="10" fillId="0" borderId="0" xfId="2" applyNumberFormat="1" applyFont="1" applyFill="1" applyBorder="1" applyAlignment="1" applyProtection="1">
      <alignment horizontal="left" vertical="center"/>
    </xf>
    <xf numFmtId="168" fontId="22" fillId="0" borderId="0" xfId="0" applyNumberFormat="1" applyFont="1" applyFill="1" applyBorder="1" applyAlignment="1" applyProtection="1">
      <alignment horizontal="left" vertical="center"/>
      <protection locked="0"/>
    </xf>
    <xf numFmtId="165" fontId="20" fillId="0" borderId="0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Border="1" applyAlignment="1">
      <alignment vertical="center"/>
    </xf>
    <xf numFmtId="165" fontId="12" fillId="0" borderId="0" xfId="3" applyNumberFormat="1" applyFont="1" applyFill="1" applyBorder="1" applyAlignment="1">
      <alignment horizontal="center" vertical="center"/>
    </xf>
    <xf numFmtId="165" fontId="26" fillId="0" borderId="0" xfId="3" applyNumberFormat="1" applyFont="1" applyFill="1" applyBorder="1" applyAlignment="1">
      <alignment horizontal="center" vertical="center"/>
    </xf>
    <xf numFmtId="165" fontId="2" fillId="0" borderId="0" xfId="0" applyNumberFormat="1" applyFont="1" applyBorder="1"/>
    <xf numFmtId="168" fontId="10" fillId="0" borderId="0" xfId="2" applyNumberFormat="1" applyFont="1" applyFill="1" applyBorder="1" applyAlignment="1" applyProtection="1">
      <alignment vertical="center"/>
    </xf>
    <xf numFmtId="4" fontId="12" fillId="0" borderId="0" xfId="2" applyNumberFormat="1" applyFont="1" applyFill="1" applyBorder="1" applyAlignment="1" applyProtection="1">
      <alignment horizontal="center" vertical="center"/>
      <protection locked="0"/>
    </xf>
    <xf numFmtId="169" fontId="10" fillId="0" borderId="0" xfId="2" applyNumberFormat="1" applyFont="1" applyFill="1" applyBorder="1" applyAlignment="1" applyProtection="1">
      <alignment vertical="center"/>
    </xf>
    <xf numFmtId="165" fontId="27" fillId="0" borderId="1" xfId="1" applyNumberFormat="1" applyFont="1" applyFill="1" applyBorder="1" applyAlignment="1">
      <alignment vertical="center"/>
    </xf>
    <xf numFmtId="165" fontId="27" fillId="2" borderId="1" xfId="1" applyNumberFormat="1" applyFont="1" applyFill="1" applyBorder="1" applyAlignment="1">
      <alignment vertical="center"/>
    </xf>
    <xf numFmtId="0" fontId="30" fillId="0" borderId="1" xfId="0" applyFont="1" applyBorder="1" applyAlignment="1">
      <alignment horizontal="center" vertical="center"/>
    </xf>
    <xf numFmtId="165" fontId="30" fillId="0" borderId="1" xfId="1" applyNumberFormat="1" applyFont="1" applyFill="1" applyBorder="1" applyAlignment="1">
      <alignment vertical="center"/>
    </xf>
    <xf numFmtId="165" fontId="31" fillId="0" borderId="1" xfId="1" applyNumberFormat="1" applyFont="1" applyFill="1" applyBorder="1" applyAlignment="1">
      <alignment vertical="center"/>
    </xf>
    <xf numFmtId="165" fontId="31" fillId="0" borderId="1" xfId="1" applyNumberFormat="1" applyFont="1" applyBorder="1" applyAlignment="1">
      <alignment vertical="center"/>
    </xf>
    <xf numFmtId="165" fontId="30" fillId="0" borderId="1" xfId="1" applyNumberFormat="1" applyFont="1" applyBorder="1" applyAlignment="1">
      <alignment vertical="center"/>
    </xf>
    <xf numFmtId="165" fontId="26" fillId="0" borderId="1" xfId="1" applyNumberFormat="1" applyFont="1" applyFill="1" applyBorder="1" applyAlignment="1">
      <alignment horizontal="center" vertical="center"/>
    </xf>
    <xf numFmtId="165" fontId="26" fillId="0" borderId="1" xfId="1" applyNumberFormat="1" applyFont="1" applyBorder="1" applyAlignment="1">
      <alignment horizontal="center" vertical="center"/>
    </xf>
    <xf numFmtId="165" fontId="31" fillId="0" borderId="1" xfId="1" applyNumberFormat="1" applyFont="1" applyBorder="1" applyAlignment="1">
      <alignment horizontal="center" vertical="center"/>
    </xf>
    <xf numFmtId="165" fontId="26" fillId="0" borderId="1" xfId="3" applyNumberFormat="1" applyFont="1" applyFill="1" applyBorder="1" applyAlignment="1">
      <alignment horizontal="center" vertical="center"/>
    </xf>
    <xf numFmtId="165" fontId="26" fillId="2" borderId="1" xfId="1" applyNumberFormat="1" applyFont="1" applyFill="1" applyBorder="1" applyAlignment="1">
      <alignment horizontal="center" vertical="center"/>
    </xf>
    <xf numFmtId="165" fontId="31" fillId="2" borderId="1" xfId="1" applyNumberFormat="1" applyFont="1" applyFill="1" applyBorder="1" applyAlignment="1">
      <alignment horizontal="center" vertical="center"/>
    </xf>
    <xf numFmtId="165" fontId="30" fillId="2" borderId="1" xfId="1" applyNumberFormat="1" applyFont="1" applyFill="1" applyBorder="1" applyAlignment="1">
      <alignment vertical="center"/>
    </xf>
    <xf numFmtId="165" fontId="26" fillId="0" borderId="1" xfId="0" applyNumberFormat="1" applyFont="1" applyFill="1" applyBorder="1" applyAlignment="1" applyProtection="1">
      <alignment horizontal="center"/>
      <protection locked="0"/>
    </xf>
    <xf numFmtId="165" fontId="26" fillId="0" borderId="1" xfId="3" applyNumberFormat="1" applyFont="1" applyBorder="1" applyAlignment="1">
      <alignment horizontal="center" vertical="center"/>
    </xf>
    <xf numFmtId="165" fontId="31" fillId="0" borderId="1" xfId="3" applyNumberFormat="1" applyFont="1" applyBorder="1" applyAlignment="1">
      <alignment horizontal="center" vertical="center"/>
    </xf>
    <xf numFmtId="165" fontId="30" fillId="0" borderId="1" xfId="3" applyNumberFormat="1" applyFont="1" applyBorder="1" applyAlignment="1">
      <alignment vertical="center"/>
    </xf>
    <xf numFmtId="165" fontId="26" fillId="0" borderId="1" xfId="0" applyNumberFormat="1" applyFont="1" applyBorder="1" applyAlignment="1">
      <alignment horizontal="center" vertical="center"/>
    </xf>
    <xf numFmtId="165" fontId="26" fillId="0" borderId="1" xfId="1" applyNumberFormat="1" applyFont="1" applyBorder="1" applyAlignment="1">
      <alignment vertical="center"/>
    </xf>
    <xf numFmtId="167" fontId="26" fillId="0" borderId="1" xfId="1" applyNumberFormat="1" applyFont="1" applyBorder="1" applyAlignment="1">
      <alignment horizontal="center" vertical="center"/>
    </xf>
    <xf numFmtId="165" fontId="32" fillId="0" borderId="1" xfId="1" applyNumberFormat="1" applyFont="1" applyFill="1" applyBorder="1" applyAlignment="1">
      <alignment vertical="center"/>
    </xf>
    <xf numFmtId="166" fontId="30" fillId="0" borderId="1" xfId="1" applyNumberFormat="1" applyFont="1" applyFill="1" applyBorder="1" applyAlignment="1">
      <alignment vertical="center"/>
    </xf>
    <xf numFmtId="166" fontId="26" fillId="0" borderId="1" xfId="1" applyNumberFormat="1" applyFont="1" applyFill="1" applyBorder="1" applyAlignment="1">
      <alignment horizontal="center" vertical="center"/>
    </xf>
    <xf numFmtId="166" fontId="28" fillId="0" borderId="1" xfId="1" applyNumberFormat="1" applyFont="1" applyFill="1" applyBorder="1" applyAlignment="1">
      <alignment horizontal="center" vertical="center"/>
    </xf>
    <xf numFmtId="166" fontId="29" fillId="0" borderId="1" xfId="1" applyNumberFormat="1" applyFont="1" applyFill="1" applyBorder="1" applyAlignment="1">
      <alignment vertical="center"/>
    </xf>
    <xf numFmtId="0" fontId="30" fillId="0" borderId="1" xfId="0" applyFont="1" applyFill="1" applyBorder="1" applyAlignment="1">
      <alignment horizontal="right" vertical="center"/>
    </xf>
    <xf numFmtId="0" fontId="30" fillId="0" borderId="1" xfId="0" applyFont="1" applyFill="1" applyBorder="1" applyAlignment="1">
      <alignment horizontal="center" vertical="center"/>
    </xf>
    <xf numFmtId="165" fontId="30" fillId="0" borderId="1" xfId="0" applyNumberFormat="1" applyFont="1" applyFill="1" applyBorder="1" applyAlignment="1">
      <alignment horizontal="right" vertical="center"/>
    </xf>
    <xf numFmtId="165" fontId="26" fillId="0" borderId="3" xfId="0" applyNumberFormat="1" applyFont="1" applyFill="1" applyBorder="1" applyAlignment="1">
      <alignment horizontal="center" vertical="center" wrapText="1"/>
    </xf>
    <xf numFmtId="165" fontId="31" fillId="0" borderId="1" xfId="1" applyNumberFormat="1" applyFont="1" applyFill="1" applyBorder="1" applyAlignment="1">
      <alignment horizontal="center" vertical="center"/>
    </xf>
    <xf numFmtId="165" fontId="31" fillId="0" borderId="1" xfId="0" applyNumberFormat="1" applyFont="1" applyFill="1" applyBorder="1" applyAlignment="1" applyProtection="1">
      <alignment horizontal="center"/>
      <protection locked="0"/>
    </xf>
    <xf numFmtId="165" fontId="8" fillId="0" borderId="0" xfId="0" applyNumberFormat="1" applyFont="1" applyFill="1" applyBorder="1"/>
    <xf numFmtId="165" fontId="33" fillId="0" borderId="1" xfId="1" applyNumberFormat="1" applyFont="1" applyFill="1" applyBorder="1" applyAlignment="1">
      <alignment vertical="center"/>
    </xf>
    <xf numFmtId="165" fontId="30" fillId="0" borderId="1" xfId="1" applyNumberFormat="1" applyFont="1" applyFill="1" applyBorder="1" applyAlignment="1">
      <alignment horizontal="center" vertical="center"/>
    </xf>
    <xf numFmtId="166" fontId="30" fillId="0" borderId="1" xfId="1" applyNumberFormat="1" applyFont="1" applyFill="1" applyBorder="1" applyAlignment="1">
      <alignment horizontal="center" vertical="center"/>
    </xf>
    <xf numFmtId="0" fontId="34" fillId="0" borderId="1" xfId="0" applyFont="1" applyFill="1" applyBorder="1"/>
    <xf numFmtId="165" fontId="30" fillId="0" borderId="1" xfId="1" applyNumberFormat="1" applyFont="1" applyBorder="1" applyAlignment="1">
      <alignment horizontal="center" vertical="center"/>
    </xf>
    <xf numFmtId="0" fontId="34" fillId="0" borderId="1" xfId="0" applyFont="1" applyBorder="1"/>
    <xf numFmtId="165" fontId="30" fillId="0" borderId="1" xfId="0" applyNumberFormat="1" applyFont="1" applyFill="1" applyBorder="1" applyAlignment="1" applyProtection="1">
      <alignment horizontal="center"/>
      <protection locked="0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0" xfId="0" applyFont="1" applyAlignment="1">
      <alignment horizontal="left" wrapText="1"/>
    </xf>
    <xf numFmtId="0" fontId="7" fillId="0" borderId="0" xfId="0" applyFont="1" applyAlignment="1">
      <alignment wrapText="1"/>
    </xf>
    <xf numFmtId="0" fontId="6" fillId="0" borderId="6" xfId="0" applyFont="1" applyBorder="1" applyAlignment="1">
      <alignment horizontal="left" vertical="center" wrapText="1"/>
    </xf>
    <xf numFmtId="0" fontId="7" fillId="0" borderId="6" xfId="0" applyFont="1" applyBorder="1" applyAlignment="1">
      <alignment vertical="center" wrapText="1"/>
    </xf>
  </cellXfs>
  <cellStyles count="4">
    <cellStyle name="Обычный" xfId="0" builtinId="0"/>
    <cellStyle name="Обычный 5 4" xfId="2"/>
    <cellStyle name="Финансовый" xfId="1" builtinId="3"/>
    <cellStyle name="Финансовый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1"/>
  <sheetViews>
    <sheetView tabSelected="1" zoomScale="70" zoomScaleNormal="70" workbookViewId="0">
      <selection activeCell="D34" sqref="D34"/>
    </sheetView>
  </sheetViews>
  <sheetFormatPr defaultRowHeight="15.05" outlineLevelRow="1" x14ac:dyDescent="0.3"/>
  <cols>
    <col min="1" max="1" width="46" customWidth="1"/>
    <col min="2" max="2" width="21.33203125" customWidth="1"/>
    <col min="3" max="3" width="16.88671875" bestFit="1" customWidth="1"/>
    <col min="4" max="4" width="15.5546875" customWidth="1"/>
    <col min="5" max="5" width="14.33203125" customWidth="1"/>
    <col min="6" max="6" width="19.44140625" bestFit="1" customWidth="1"/>
    <col min="7" max="7" width="18.44140625" bestFit="1" customWidth="1"/>
    <col min="8" max="13" width="14.33203125" customWidth="1"/>
    <col min="16" max="16" width="16.44140625" bestFit="1" customWidth="1"/>
  </cols>
  <sheetData>
    <row r="1" spans="1:24" ht="15.65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3" spans="1:24" ht="1.9" customHeight="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s="3" customFormat="1" ht="37.9" customHeight="1" x14ac:dyDescent="0.3">
      <c r="A4" s="124" t="s">
        <v>37</v>
      </c>
      <c r="B4" s="124"/>
      <c r="C4" s="124"/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2"/>
      <c r="O4" s="2"/>
      <c r="P4" s="2"/>
      <c r="Q4" s="2"/>
      <c r="R4" s="2"/>
      <c r="S4" s="2"/>
      <c r="T4" s="2"/>
      <c r="U4" s="2"/>
      <c r="V4" s="2"/>
      <c r="W4" s="2"/>
      <c r="X4" s="2"/>
    </row>
    <row r="5" spans="1:24" ht="29.45" customHeight="1" x14ac:dyDescent="0.3">
      <c r="A5" s="129" t="s">
        <v>6</v>
      </c>
      <c r="B5" s="129"/>
      <c r="C5" s="129"/>
      <c r="D5" s="129"/>
      <c r="E5" s="129"/>
      <c r="F5" s="129"/>
      <c r="G5" s="129"/>
      <c r="H5" s="129"/>
      <c r="I5" s="130"/>
      <c r="J5" s="130"/>
      <c r="K5" s="130"/>
      <c r="L5" s="130"/>
      <c r="M5" s="130"/>
      <c r="N5" s="1"/>
      <c r="O5" s="1"/>
      <c r="P5" s="19"/>
      <c r="Q5" s="1"/>
      <c r="R5" s="1"/>
      <c r="S5" s="1"/>
      <c r="T5" s="1"/>
      <c r="U5" s="1"/>
      <c r="V5" s="1"/>
      <c r="W5" s="1"/>
      <c r="X5" s="1"/>
    </row>
    <row r="6" spans="1:24" s="5" customFormat="1" ht="29.45" customHeight="1" x14ac:dyDescent="0.3">
      <c r="A6" s="131" t="s">
        <v>8</v>
      </c>
      <c r="B6" s="132"/>
      <c r="C6" s="132"/>
      <c r="D6" s="132"/>
      <c r="E6" s="132"/>
      <c r="F6" s="132"/>
      <c r="G6" s="132"/>
      <c r="H6" s="132"/>
      <c r="I6" s="132"/>
      <c r="J6" s="132"/>
      <c r="K6" s="132"/>
      <c r="L6" s="132"/>
      <c r="M6" s="132"/>
      <c r="N6" s="4"/>
      <c r="O6" s="4"/>
      <c r="P6" s="75"/>
      <c r="Q6" s="4"/>
      <c r="R6" s="4"/>
      <c r="S6" s="4"/>
      <c r="T6" s="4"/>
      <c r="U6" s="4"/>
      <c r="V6" s="4"/>
      <c r="W6" s="4"/>
      <c r="X6" s="4"/>
    </row>
    <row r="7" spans="1:24" ht="15.85" customHeight="1" x14ac:dyDescent="0.3">
      <c r="A7" s="127" t="s">
        <v>5</v>
      </c>
      <c r="B7" s="125" t="s">
        <v>17</v>
      </c>
      <c r="C7" s="122"/>
      <c r="D7" s="122"/>
      <c r="E7" s="122"/>
      <c r="F7" s="122"/>
      <c r="G7" s="123"/>
      <c r="H7" s="125" t="s">
        <v>18</v>
      </c>
      <c r="I7" s="122"/>
      <c r="J7" s="122"/>
      <c r="K7" s="122"/>
      <c r="L7" s="122"/>
      <c r="M7" s="123"/>
      <c r="N7" s="1"/>
      <c r="O7" s="1"/>
      <c r="P7" s="19"/>
      <c r="Q7" s="1"/>
      <c r="R7" s="1"/>
      <c r="S7" s="1"/>
      <c r="T7" s="1"/>
      <c r="U7" s="1"/>
      <c r="V7" s="1"/>
      <c r="W7" s="1"/>
      <c r="X7" s="1"/>
    </row>
    <row r="8" spans="1:24" ht="15.65" x14ac:dyDescent="0.3">
      <c r="A8" s="128"/>
      <c r="B8" s="126"/>
      <c r="C8" s="9" t="s">
        <v>7</v>
      </c>
      <c r="D8" s="9" t="s">
        <v>0</v>
      </c>
      <c r="E8" s="9" t="s">
        <v>1</v>
      </c>
      <c r="F8" s="9" t="s">
        <v>2</v>
      </c>
      <c r="G8" s="9" t="s">
        <v>3</v>
      </c>
      <c r="H8" s="126"/>
      <c r="I8" s="9" t="s">
        <v>7</v>
      </c>
      <c r="J8" s="9" t="s">
        <v>0</v>
      </c>
      <c r="K8" s="9" t="s">
        <v>1</v>
      </c>
      <c r="L8" s="9" t="s">
        <v>2</v>
      </c>
      <c r="M8" s="9" t="s">
        <v>3</v>
      </c>
      <c r="N8" s="1"/>
      <c r="O8" s="1"/>
      <c r="P8" s="19"/>
      <c r="Q8" s="1"/>
      <c r="R8" s="1"/>
      <c r="S8" s="1"/>
      <c r="T8" s="1"/>
      <c r="U8" s="1"/>
      <c r="V8" s="1"/>
      <c r="W8" s="1"/>
      <c r="X8" s="1"/>
    </row>
    <row r="9" spans="1:24" ht="31.3" x14ac:dyDescent="0.3">
      <c r="A9" s="30" t="s">
        <v>23</v>
      </c>
      <c r="B9" s="111">
        <f>SUM(C9:G9)</f>
        <v>17705.744999999999</v>
      </c>
      <c r="C9" s="100">
        <f>C10+C11</f>
        <v>8750.3989999999994</v>
      </c>
      <c r="D9" s="100">
        <f t="shared" ref="D9:H9" si="0">D10+D11</f>
        <v>7347.7160000000003</v>
      </c>
      <c r="E9" s="100"/>
      <c r="F9" s="100">
        <f t="shared" si="0"/>
        <v>1580.9590000000001</v>
      </c>
      <c r="G9" s="100">
        <f t="shared" si="0"/>
        <v>26.670999999999999</v>
      </c>
      <c r="H9" s="100">
        <f t="shared" si="0"/>
        <v>15.98</v>
      </c>
      <c r="I9" s="100">
        <f>SUM(I10:I11)</f>
        <v>15.98</v>
      </c>
      <c r="J9" s="84"/>
      <c r="K9" s="84"/>
      <c r="L9" s="84"/>
      <c r="M9" s="84"/>
      <c r="N9" s="1"/>
      <c r="O9" s="1"/>
      <c r="P9" s="76"/>
      <c r="Q9" s="1"/>
      <c r="R9" s="1"/>
      <c r="S9" s="1"/>
      <c r="T9" s="1"/>
      <c r="U9" s="1"/>
      <c r="V9" s="1"/>
      <c r="W9" s="1"/>
      <c r="X9" s="1"/>
    </row>
    <row r="10" spans="1:24" ht="15.65" outlineLevel="1" x14ac:dyDescent="0.3">
      <c r="A10" s="28" t="s">
        <v>24</v>
      </c>
      <c r="B10" s="104">
        <f>SUM(C10:G10)</f>
        <v>2761.2489999999998</v>
      </c>
      <c r="C10" s="108">
        <v>1641.412</v>
      </c>
      <c r="D10" s="108">
        <v>1119.837</v>
      </c>
      <c r="E10" s="109"/>
      <c r="F10" s="109"/>
      <c r="G10" s="109"/>
      <c r="H10" s="85">
        <f t="shared" ref="H10:H26" si="1">SUM(I10:M10)</f>
        <v>3.5630000000000002</v>
      </c>
      <c r="I10" s="110">
        <v>3.5630000000000002</v>
      </c>
      <c r="J10" s="84"/>
      <c r="K10" s="84"/>
      <c r="L10" s="84"/>
      <c r="M10" s="84"/>
      <c r="N10" s="1"/>
      <c r="O10" s="1"/>
      <c r="P10" s="76"/>
      <c r="Q10" s="1"/>
      <c r="R10" s="1"/>
      <c r="S10" s="1"/>
      <c r="T10" s="1"/>
      <c r="U10" s="1"/>
      <c r="V10" s="1"/>
      <c r="W10" s="1"/>
      <c r="X10" s="1"/>
    </row>
    <row r="11" spans="1:24" ht="15.65" outlineLevel="1" x14ac:dyDescent="0.3">
      <c r="A11" s="29" t="s">
        <v>25</v>
      </c>
      <c r="B11" s="104">
        <f t="shared" ref="B11:B24" si="2">SUM(C11:G11)</f>
        <v>14944.496000000001</v>
      </c>
      <c r="C11" s="85">
        <v>7108.9870000000001</v>
      </c>
      <c r="D11" s="85">
        <v>6227.8789999999999</v>
      </c>
      <c r="E11" s="85"/>
      <c r="F11" s="85">
        <v>1580.9590000000001</v>
      </c>
      <c r="G11" s="85">
        <v>26.670999999999999</v>
      </c>
      <c r="H11" s="85">
        <f t="shared" si="1"/>
        <v>12.417</v>
      </c>
      <c r="I11" s="85">
        <v>12.417</v>
      </c>
      <c r="J11" s="86"/>
      <c r="K11" s="87"/>
      <c r="L11" s="87"/>
      <c r="M11" s="88"/>
      <c r="N11" s="1"/>
      <c r="O11" s="1"/>
      <c r="P11" s="76"/>
      <c r="Q11" s="1"/>
      <c r="R11" s="1"/>
      <c r="S11" s="1"/>
      <c r="T11" s="1"/>
      <c r="U11" s="1"/>
      <c r="V11" s="1"/>
      <c r="W11" s="1"/>
      <c r="X11" s="1"/>
    </row>
    <row r="12" spans="1:24" ht="15.65" x14ac:dyDescent="0.3">
      <c r="A12" s="6" t="s">
        <v>11</v>
      </c>
      <c r="B12" s="105">
        <f>SUM(C12:G12)</f>
        <v>3525.598</v>
      </c>
      <c r="C12" s="89"/>
      <c r="D12" s="89">
        <v>2791.6880000000001</v>
      </c>
      <c r="E12" s="89">
        <v>733.91</v>
      </c>
      <c r="F12" s="89"/>
      <c r="G12" s="89"/>
      <c r="H12" s="85">
        <f t="shared" si="1"/>
        <v>0</v>
      </c>
      <c r="I12" s="89"/>
      <c r="J12" s="89"/>
      <c r="K12" s="90"/>
      <c r="L12" s="91"/>
      <c r="M12" s="88"/>
      <c r="N12" s="1"/>
      <c r="O12" s="1"/>
      <c r="P12" s="77"/>
      <c r="Q12" s="1"/>
      <c r="R12" s="1"/>
      <c r="S12" s="1"/>
      <c r="T12" s="1"/>
      <c r="U12" s="1"/>
      <c r="V12" s="1"/>
      <c r="W12" s="1"/>
      <c r="X12" s="1"/>
    </row>
    <row r="13" spans="1:24" s="13" customFormat="1" ht="15.65" x14ac:dyDescent="0.3">
      <c r="A13" s="11" t="s">
        <v>12</v>
      </c>
      <c r="B13" s="105">
        <f t="shared" si="2"/>
        <v>16.963000000000001</v>
      </c>
      <c r="C13" s="89"/>
      <c r="D13" s="92"/>
      <c r="E13" s="92"/>
      <c r="F13" s="92">
        <v>16.963000000000001</v>
      </c>
      <c r="G13" s="89"/>
      <c r="H13" s="85">
        <f t="shared" si="1"/>
        <v>0</v>
      </c>
      <c r="I13" s="89"/>
      <c r="J13" s="89"/>
      <c r="K13" s="93"/>
      <c r="L13" s="94"/>
      <c r="M13" s="95"/>
      <c r="N13" s="12"/>
      <c r="O13" s="12"/>
      <c r="P13" s="77"/>
      <c r="Q13" s="12"/>
      <c r="R13" s="12"/>
      <c r="S13" s="12"/>
      <c r="T13" s="12"/>
      <c r="U13" s="12"/>
      <c r="V13" s="12"/>
      <c r="W13" s="12"/>
      <c r="X13" s="12"/>
    </row>
    <row r="14" spans="1:24" s="13" customFormat="1" ht="15.65" x14ac:dyDescent="0.3">
      <c r="A14" s="14" t="s">
        <v>13</v>
      </c>
      <c r="B14" s="105">
        <f t="shared" si="2"/>
        <v>324.29399999999998</v>
      </c>
      <c r="C14" s="89"/>
      <c r="D14" s="92">
        <v>324.29399999999998</v>
      </c>
      <c r="E14" s="92">
        <v>0</v>
      </c>
      <c r="F14" s="92"/>
      <c r="G14" s="89"/>
      <c r="H14" s="85">
        <f t="shared" si="1"/>
        <v>0</v>
      </c>
      <c r="I14" s="89"/>
      <c r="J14" s="89"/>
      <c r="K14" s="93"/>
      <c r="L14" s="94"/>
      <c r="M14" s="95"/>
      <c r="N14" s="12"/>
      <c r="O14" s="12"/>
      <c r="P14" s="76"/>
      <c r="Q14" s="12"/>
      <c r="R14" s="12"/>
      <c r="S14" s="12"/>
      <c r="T14" s="12"/>
      <c r="U14" s="12"/>
      <c r="V14" s="12"/>
      <c r="W14" s="12"/>
      <c r="X14" s="12"/>
    </row>
    <row r="15" spans="1:24" s="41" customFormat="1" ht="16.3" x14ac:dyDescent="0.3">
      <c r="A15" s="47" t="s">
        <v>14</v>
      </c>
      <c r="B15" s="105">
        <f>SUM(B16:B17)</f>
        <v>99304.103000000003</v>
      </c>
      <c r="C15" s="92"/>
      <c r="D15" s="92">
        <f>SUM(D16:D17)</f>
        <v>97793.282000000007</v>
      </c>
      <c r="E15" s="92">
        <f t="shared" ref="E15:G15" si="3">SUM(E16:E17)</f>
        <v>93.186000000000007</v>
      </c>
      <c r="F15" s="92">
        <f t="shared" si="3"/>
        <v>1415.0160000000001</v>
      </c>
      <c r="G15" s="92">
        <f t="shared" si="3"/>
        <v>2.6190000000000002</v>
      </c>
      <c r="H15" s="115">
        <f>H16+H17</f>
        <v>98.745000000000005</v>
      </c>
      <c r="I15" s="92"/>
      <c r="J15" s="96">
        <f>SUM(J16:J17)</f>
        <v>98.745000000000005</v>
      </c>
      <c r="K15" s="97"/>
      <c r="L15" s="98"/>
      <c r="M15" s="99"/>
      <c r="N15" s="40"/>
      <c r="O15" s="40"/>
      <c r="P15" s="76"/>
      <c r="Q15" s="40"/>
      <c r="R15" s="40"/>
      <c r="S15" s="40"/>
      <c r="T15" s="40"/>
      <c r="U15" s="40"/>
      <c r="V15" s="40"/>
      <c r="W15" s="40"/>
      <c r="X15" s="40"/>
    </row>
    <row r="16" spans="1:24" ht="15.65" outlineLevel="1" x14ac:dyDescent="0.3">
      <c r="A16" s="39" t="s">
        <v>26</v>
      </c>
      <c r="B16" s="117">
        <f>SUM(C16:G16)</f>
        <v>70981.572</v>
      </c>
      <c r="C16" s="116"/>
      <c r="D16" s="116">
        <v>70981.572</v>
      </c>
      <c r="E16" s="116"/>
      <c r="F16" s="116"/>
      <c r="G16" s="116"/>
      <c r="H16" s="85">
        <f t="shared" si="1"/>
        <v>98.745000000000005</v>
      </c>
      <c r="I16" s="112"/>
      <c r="J16" s="121">
        <v>98.745000000000005</v>
      </c>
      <c r="K16" s="90"/>
      <c r="L16" s="91"/>
      <c r="M16" s="88"/>
      <c r="N16" s="1"/>
      <c r="O16" s="1"/>
      <c r="P16" s="76"/>
      <c r="Q16" s="1"/>
      <c r="R16" s="1"/>
      <c r="S16" s="1"/>
      <c r="T16" s="1"/>
      <c r="U16" s="1"/>
      <c r="V16" s="1"/>
      <c r="W16" s="1"/>
      <c r="X16" s="1"/>
    </row>
    <row r="17" spans="1:24" ht="15.65" outlineLevel="1" x14ac:dyDescent="0.3">
      <c r="A17" s="39" t="s">
        <v>27</v>
      </c>
      <c r="B17" s="117">
        <f>D17+E17+F17+G17</f>
        <v>28322.530999999999</v>
      </c>
      <c r="C17" s="116"/>
      <c r="D17" s="116">
        <v>26811.71</v>
      </c>
      <c r="E17" s="116">
        <v>93.186000000000007</v>
      </c>
      <c r="F17" s="116">
        <v>1415.0160000000001</v>
      </c>
      <c r="G17" s="116">
        <v>2.6190000000000002</v>
      </c>
      <c r="H17" s="85">
        <f t="shared" si="1"/>
        <v>0</v>
      </c>
      <c r="I17" s="112"/>
      <c r="J17" s="113"/>
      <c r="K17" s="90"/>
      <c r="L17" s="91"/>
      <c r="M17" s="88"/>
      <c r="N17" s="1"/>
      <c r="O17" s="1"/>
      <c r="P17" s="76"/>
      <c r="Q17" s="1"/>
      <c r="R17" s="1"/>
      <c r="S17" s="1"/>
      <c r="T17" s="1"/>
      <c r="U17" s="1"/>
      <c r="V17" s="1"/>
      <c r="W17" s="1"/>
      <c r="X17" s="1"/>
    </row>
    <row r="18" spans="1:24" ht="15.65" x14ac:dyDescent="0.3">
      <c r="A18" s="47" t="s">
        <v>32</v>
      </c>
      <c r="B18" s="105">
        <f>SUM(C18:G18)</f>
        <v>0</v>
      </c>
      <c r="C18" s="89"/>
      <c r="D18" s="89"/>
      <c r="E18" s="89">
        <v>0</v>
      </c>
      <c r="F18" s="89"/>
      <c r="G18" s="89"/>
      <c r="H18" s="85">
        <f t="shared" si="1"/>
        <v>0</v>
      </c>
      <c r="I18" s="89"/>
      <c r="J18" s="89"/>
      <c r="K18" s="90"/>
      <c r="L18" s="91"/>
      <c r="M18" s="88"/>
      <c r="N18" s="1"/>
      <c r="O18" s="1"/>
      <c r="P18" s="76"/>
      <c r="Q18" s="1"/>
      <c r="R18" s="1"/>
      <c r="S18" s="1"/>
      <c r="T18" s="1"/>
      <c r="U18" s="1"/>
      <c r="V18" s="1"/>
      <c r="W18" s="1"/>
      <c r="X18" s="1"/>
    </row>
    <row r="19" spans="1:24" ht="16.3" collapsed="1" x14ac:dyDescent="0.3">
      <c r="A19" s="7" t="s">
        <v>15</v>
      </c>
      <c r="B19" s="105">
        <f>SUM(C19:G19)</f>
        <v>23419.715</v>
      </c>
      <c r="C19" s="89"/>
      <c r="D19" s="89">
        <v>23419.715</v>
      </c>
      <c r="E19" s="89"/>
      <c r="F19" s="89"/>
      <c r="G19" s="89"/>
      <c r="H19" s="115">
        <f t="shared" si="1"/>
        <v>37.213000000000001</v>
      </c>
      <c r="I19" s="89"/>
      <c r="J19" s="89">
        <v>37.213000000000001</v>
      </c>
      <c r="K19" s="90"/>
      <c r="L19" s="91"/>
      <c r="M19" s="88"/>
      <c r="N19" s="1"/>
      <c r="O19" s="1"/>
      <c r="P19" s="76"/>
      <c r="Q19" s="1"/>
      <c r="R19" s="1"/>
      <c r="S19" s="1"/>
      <c r="T19" s="1"/>
      <c r="U19" s="1"/>
      <c r="V19" s="1"/>
      <c r="W19" s="1"/>
      <c r="X19" s="1"/>
    </row>
    <row r="20" spans="1:24" ht="16.3" x14ac:dyDescent="0.3">
      <c r="A20" s="7" t="s">
        <v>16</v>
      </c>
      <c r="B20" s="105">
        <f>SUM(C20:G20)</f>
        <v>22857.037</v>
      </c>
      <c r="C20" s="89"/>
      <c r="D20" s="89">
        <f>SUM(D21:D23)</f>
        <v>20519.417000000001</v>
      </c>
      <c r="E20" s="89">
        <f>SUM(E21:E23)</f>
        <v>2337.62</v>
      </c>
      <c r="F20" s="89">
        <f t="shared" ref="F20:G20" si="4">SUM(F21:F23)</f>
        <v>0</v>
      </c>
      <c r="G20" s="89">
        <f t="shared" si="4"/>
        <v>0</v>
      </c>
      <c r="H20" s="115">
        <f>H21+H22+H23</f>
        <v>34.703000000000003</v>
      </c>
      <c r="I20" s="89"/>
      <c r="J20" s="89">
        <f>SUM(J21:J23)</f>
        <v>30.76</v>
      </c>
      <c r="K20" s="89">
        <f>SUM(K21:K23)</f>
        <v>3.9429999999999996</v>
      </c>
      <c r="L20" s="91"/>
      <c r="M20" s="88"/>
      <c r="N20" s="1"/>
      <c r="O20" s="1"/>
      <c r="P20" s="76"/>
      <c r="Q20" s="1"/>
      <c r="R20" s="1"/>
      <c r="S20" s="1"/>
      <c r="T20" s="1"/>
      <c r="U20" s="1"/>
      <c r="V20" s="1"/>
      <c r="W20" s="1"/>
      <c r="X20" s="1"/>
    </row>
    <row r="21" spans="1:24" ht="15.65" outlineLevel="1" x14ac:dyDescent="0.3">
      <c r="A21" s="15" t="s">
        <v>28</v>
      </c>
      <c r="B21" s="117">
        <f>SUM(C21:G21)</f>
        <v>20519.417000000001</v>
      </c>
      <c r="C21" s="116"/>
      <c r="D21" s="116">
        <v>20519.417000000001</v>
      </c>
      <c r="E21" s="116"/>
      <c r="F21" s="116"/>
      <c r="G21" s="112"/>
      <c r="H21" s="85">
        <f t="shared" si="1"/>
        <v>30.76</v>
      </c>
      <c r="I21" s="112"/>
      <c r="J21" s="116">
        <v>30.76</v>
      </c>
      <c r="K21" s="119"/>
      <c r="L21" s="91"/>
      <c r="M21" s="88"/>
      <c r="N21" s="1"/>
      <c r="O21" s="1"/>
      <c r="P21" s="77"/>
      <c r="Q21" s="1"/>
      <c r="R21" s="1"/>
      <c r="S21" s="1"/>
      <c r="T21" s="1"/>
      <c r="U21" s="1"/>
      <c r="V21" s="1"/>
      <c r="W21" s="1"/>
      <c r="X21" s="1"/>
    </row>
    <row r="22" spans="1:24" ht="15.65" outlineLevel="1" x14ac:dyDescent="0.3">
      <c r="A22" s="15" t="s">
        <v>30</v>
      </c>
      <c r="B22" s="117">
        <f>SUM(C22:G22)</f>
        <v>1940.117</v>
      </c>
      <c r="C22" s="116"/>
      <c r="D22" s="118"/>
      <c r="E22" s="116">
        <v>1940.117</v>
      </c>
      <c r="F22" s="116"/>
      <c r="G22" s="112"/>
      <c r="H22" s="85">
        <f t="shared" si="1"/>
        <v>3.2389999999999999</v>
      </c>
      <c r="I22" s="112"/>
      <c r="J22" s="120"/>
      <c r="K22" s="116">
        <v>3.2389999999999999</v>
      </c>
      <c r="L22" s="91"/>
      <c r="M22" s="88"/>
      <c r="N22" s="1"/>
      <c r="O22" s="1"/>
      <c r="P22" s="76"/>
      <c r="Q22" s="1"/>
      <c r="R22" s="1"/>
      <c r="S22" s="1"/>
      <c r="T22" s="1"/>
      <c r="U22" s="1"/>
      <c r="V22" s="1"/>
      <c r="W22" s="1"/>
      <c r="X22" s="1"/>
    </row>
    <row r="23" spans="1:24" ht="15.65" outlineLevel="1" x14ac:dyDescent="0.3">
      <c r="A23" s="15" t="s">
        <v>29</v>
      </c>
      <c r="B23" s="117">
        <f t="shared" si="2"/>
        <v>397.50299999999999</v>
      </c>
      <c r="C23" s="116"/>
      <c r="D23" s="118"/>
      <c r="E23" s="116">
        <v>397.50299999999999</v>
      </c>
      <c r="F23" s="116"/>
      <c r="G23" s="112"/>
      <c r="H23" s="85">
        <f t="shared" si="1"/>
        <v>0.70399999999999996</v>
      </c>
      <c r="I23" s="112"/>
      <c r="J23" s="120"/>
      <c r="K23" s="116">
        <v>0.70399999999999996</v>
      </c>
      <c r="L23" s="91"/>
      <c r="M23" s="88"/>
      <c r="N23" s="1"/>
      <c r="O23" s="1"/>
      <c r="P23" s="77"/>
      <c r="Q23" s="1"/>
      <c r="R23" s="1"/>
      <c r="S23" s="1"/>
      <c r="T23" s="1"/>
      <c r="U23" s="1"/>
      <c r="V23" s="1"/>
      <c r="W23" s="1"/>
      <c r="X23" s="1"/>
    </row>
    <row r="24" spans="1:24" ht="15.65" x14ac:dyDescent="0.3">
      <c r="A24" s="7" t="s">
        <v>19</v>
      </c>
      <c r="B24" s="105">
        <f t="shared" si="2"/>
        <v>75.790999999999997</v>
      </c>
      <c r="C24" s="112"/>
      <c r="D24" s="112"/>
      <c r="E24" s="112"/>
      <c r="F24" s="116">
        <v>59.387</v>
      </c>
      <c r="G24" s="116">
        <v>16.404</v>
      </c>
      <c r="H24" s="85">
        <f t="shared" si="1"/>
        <v>0</v>
      </c>
      <c r="I24" s="112"/>
      <c r="J24" s="112"/>
      <c r="K24" s="91"/>
      <c r="L24" s="91"/>
      <c r="M24" s="88"/>
      <c r="N24" s="1"/>
      <c r="O24" s="1"/>
      <c r="P24" s="77"/>
      <c r="Q24" s="1"/>
      <c r="R24" s="1"/>
      <c r="S24" s="1"/>
      <c r="T24" s="1"/>
      <c r="U24" s="1"/>
      <c r="V24" s="1"/>
      <c r="W24" s="1"/>
      <c r="X24" s="1"/>
    </row>
    <row r="25" spans="1:24" ht="30.05" customHeight="1" x14ac:dyDescent="0.3">
      <c r="A25" s="6" t="s">
        <v>20</v>
      </c>
      <c r="B25" s="106">
        <f>SUM(C25:G25)</f>
        <v>35588.787999999993</v>
      </c>
      <c r="C25" s="89"/>
      <c r="D25" s="89">
        <f>SUM(D26:D26)</f>
        <v>23093.441999999999</v>
      </c>
      <c r="E25" s="89">
        <f>SUM(E26)</f>
        <v>8894.9319999999989</v>
      </c>
      <c r="F25" s="89">
        <f t="shared" ref="F25:G25" si="5">SUM(F26)</f>
        <v>3594.35</v>
      </c>
      <c r="G25" s="89">
        <f t="shared" si="5"/>
        <v>6.0640000000000001</v>
      </c>
      <c r="H25" s="85">
        <f t="shared" si="1"/>
        <v>0</v>
      </c>
      <c r="I25" s="89"/>
      <c r="J25" s="89"/>
      <c r="K25" s="90"/>
      <c r="L25" s="90"/>
      <c r="M25" s="88"/>
      <c r="N25" s="1"/>
      <c r="O25" s="1"/>
      <c r="P25" s="77"/>
      <c r="Q25" s="1"/>
      <c r="R25" s="1"/>
      <c r="S25" s="1"/>
      <c r="T25" s="1"/>
      <c r="U25" s="1"/>
      <c r="V25" s="1"/>
      <c r="W25" s="1"/>
      <c r="X25" s="1"/>
    </row>
    <row r="26" spans="1:24" s="13" customFormat="1" ht="15.65" outlineLevel="1" x14ac:dyDescent="0.3">
      <c r="A26" s="15" t="s">
        <v>10</v>
      </c>
      <c r="B26" s="107">
        <f>SUM(C26:G26)</f>
        <v>35588.787999999993</v>
      </c>
      <c r="C26" s="82"/>
      <c r="D26" s="85">
        <v>23093.441999999999</v>
      </c>
      <c r="E26" s="85">
        <v>8894.9319999999989</v>
      </c>
      <c r="F26" s="85">
        <v>3594.35</v>
      </c>
      <c r="G26" s="85">
        <v>6.0640000000000001</v>
      </c>
      <c r="H26" s="85">
        <f t="shared" si="1"/>
        <v>0</v>
      </c>
      <c r="I26" s="82"/>
      <c r="J26" s="82"/>
      <c r="K26" s="83"/>
      <c r="L26" s="83"/>
      <c r="M26" s="83"/>
      <c r="N26" s="12"/>
      <c r="O26" s="12"/>
      <c r="P26" s="77"/>
      <c r="Q26" s="12"/>
      <c r="R26" s="12"/>
      <c r="S26" s="12"/>
      <c r="T26" s="12"/>
      <c r="U26" s="12"/>
      <c r="V26" s="12"/>
      <c r="W26" s="12"/>
      <c r="X26" s="12"/>
    </row>
    <row r="27" spans="1:24" ht="30.05" customHeight="1" x14ac:dyDescent="0.3">
      <c r="A27" s="8" t="s">
        <v>9</v>
      </c>
      <c r="B27" s="105">
        <f>SUM(C27:G27)</f>
        <v>21559.952000000001</v>
      </c>
      <c r="C27" s="89">
        <f>SUM(C28:C29)</f>
        <v>1198.8789999999999</v>
      </c>
      <c r="D27" s="89">
        <f>SUM(D28:D29)</f>
        <v>19679.54</v>
      </c>
      <c r="E27" s="89">
        <f>SUM(E28:E29)</f>
        <v>543.73099999999999</v>
      </c>
      <c r="F27" s="89">
        <f>SUM(F28:F29)</f>
        <v>137.80199999999999</v>
      </c>
      <c r="G27" s="89">
        <f>SUM(G28:G29)</f>
        <v>0</v>
      </c>
      <c r="H27" s="115">
        <f>H28+H29</f>
        <v>20.917999999999999</v>
      </c>
      <c r="I27" s="89">
        <f>SUM(I28:I29)</f>
        <v>1.72</v>
      </c>
      <c r="J27" s="89">
        <f>SUM(J28:J29)</f>
        <v>19.198</v>
      </c>
      <c r="K27" s="90"/>
      <c r="L27" s="101"/>
      <c r="M27" s="88"/>
      <c r="N27" s="1"/>
      <c r="O27" s="1"/>
      <c r="P27" s="76"/>
      <c r="Q27" s="1"/>
      <c r="R27" s="1"/>
      <c r="S27" s="1"/>
      <c r="T27" s="1"/>
      <c r="U27" s="1"/>
      <c r="V27" s="1"/>
      <c r="W27" s="1"/>
      <c r="X27" s="1"/>
    </row>
    <row r="28" spans="1:24" ht="20.5" customHeight="1" outlineLevel="1" collapsed="1" x14ac:dyDescent="0.3">
      <c r="A28" s="10" t="s">
        <v>21</v>
      </c>
      <c r="B28" s="117">
        <f t="shared" ref="B28:B34" si="6">SUM(C28:G28)</f>
        <v>4986.9870000000001</v>
      </c>
      <c r="C28" s="85"/>
      <c r="D28" s="85">
        <v>4986.9870000000001</v>
      </c>
      <c r="E28" s="85"/>
      <c r="F28" s="85"/>
      <c r="G28" s="85"/>
      <c r="H28" s="85">
        <f t="shared" ref="H28:H34" si="7">SUM(J28:M28)</f>
        <v>0</v>
      </c>
      <c r="I28" s="85"/>
      <c r="J28" s="85"/>
      <c r="K28" s="87"/>
      <c r="L28" s="87"/>
      <c r="M28" s="88"/>
      <c r="N28" s="1"/>
      <c r="O28" s="1"/>
      <c r="P28" s="76"/>
      <c r="Q28" s="1"/>
      <c r="R28" s="1"/>
      <c r="S28" s="1"/>
      <c r="T28" s="1"/>
      <c r="U28" s="1"/>
      <c r="V28" s="1"/>
      <c r="W28" s="1"/>
      <c r="X28" s="1"/>
    </row>
    <row r="29" spans="1:24" ht="20.5" customHeight="1" outlineLevel="1" x14ac:dyDescent="0.3">
      <c r="A29" s="10" t="s">
        <v>22</v>
      </c>
      <c r="B29" s="117">
        <f t="shared" si="6"/>
        <v>16572.965</v>
      </c>
      <c r="C29" s="85">
        <v>1198.8789999999999</v>
      </c>
      <c r="D29" s="103">
        <v>14692.553</v>
      </c>
      <c r="E29" s="85">
        <v>543.73099999999999</v>
      </c>
      <c r="F29" s="85">
        <v>137.80199999999999</v>
      </c>
      <c r="G29" s="85"/>
      <c r="H29" s="85">
        <f>SUM(I29:M29)</f>
        <v>20.917999999999999</v>
      </c>
      <c r="I29" s="85">
        <v>1.72</v>
      </c>
      <c r="J29" s="85">
        <v>19.198</v>
      </c>
      <c r="K29" s="87"/>
      <c r="L29" s="87"/>
      <c r="M29" s="88"/>
      <c r="N29" s="1"/>
      <c r="O29" s="1"/>
      <c r="P29" s="76"/>
      <c r="Q29" s="1"/>
      <c r="R29" s="1"/>
      <c r="S29" s="1"/>
      <c r="T29" s="1"/>
      <c r="U29" s="1"/>
      <c r="V29" s="1"/>
      <c r="W29" s="1"/>
      <c r="X29" s="1"/>
    </row>
    <row r="30" spans="1:24" ht="20.5" customHeight="1" x14ac:dyDescent="0.3">
      <c r="A30" s="6" t="s">
        <v>31</v>
      </c>
      <c r="B30" s="105">
        <f t="shared" si="6"/>
        <v>325.68900000000002</v>
      </c>
      <c r="C30" s="85"/>
      <c r="D30" s="89">
        <v>325.68900000000002</v>
      </c>
      <c r="E30" s="85"/>
      <c r="F30" s="85"/>
      <c r="G30" s="85"/>
      <c r="H30" s="85">
        <f t="shared" si="7"/>
        <v>0</v>
      </c>
      <c r="I30" s="85"/>
      <c r="J30" s="96"/>
      <c r="K30" s="87"/>
      <c r="L30" s="87"/>
      <c r="M30" s="88"/>
      <c r="N30" s="1"/>
      <c r="O30" s="1"/>
      <c r="P30" s="76"/>
      <c r="Q30" s="1"/>
      <c r="R30" s="1"/>
      <c r="S30" s="1"/>
      <c r="T30" s="1"/>
      <c r="U30" s="1"/>
      <c r="V30" s="1"/>
      <c r="W30" s="1"/>
      <c r="X30" s="1"/>
    </row>
    <row r="31" spans="1:24" ht="20.5" customHeight="1" x14ac:dyDescent="0.3">
      <c r="A31" s="6" t="s">
        <v>33</v>
      </c>
      <c r="B31" s="105">
        <f t="shared" si="6"/>
        <v>2843.4670000000001</v>
      </c>
      <c r="C31" s="85"/>
      <c r="D31" s="89">
        <v>2843.4670000000001</v>
      </c>
      <c r="E31" s="85"/>
      <c r="F31" s="85"/>
      <c r="G31" s="85"/>
      <c r="H31" s="85">
        <f t="shared" si="7"/>
        <v>0</v>
      </c>
      <c r="I31" s="85"/>
      <c r="J31" s="96"/>
      <c r="K31" s="87"/>
      <c r="L31" s="87"/>
      <c r="M31" s="88"/>
      <c r="N31" s="1"/>
      <c r="O31" s="1"/>
      <c r="P31" s="76"/>
      <c r="Q31" s="1"/>
      <c r="R31" s="1"/>
      <c r="S31" s="1"/>
      <c r="T31" s="1"/>
      <c r="U31" s="1"/>
      <c r="V31" s="1"/>
      <c r="W31" s="1"/>
      <c r="X31" s="1"/>
    </row>
    <row r="32" spans="1:24" ht="20.5" customHeight="1" x14ac:dyDescent="0.3">
      <c r="A32" s="6" t="s">
        <v>34</v>
      </c>
      <c r="B32" s="105">
        <f t="shared" si="6"/>
        <v>900.29300000000001</v>
      </c>
      <c r="C32" s="85"/>
      <c r="D32" s="89">
        <v>900.29300000000001</v>
      </c>
      <c r="E32" s="85"/>
      <c r="F32" s="85"/>
      <c r="G32" s="85"/>
      <c r="H32" s="85">
        <f t="shared" si="7"/>
        <v>0</v>
      </c>
      <c r="I32" s="85"/>
      <c r="J32" s="96"/>
      <c r="K32" s="87"/>
      <c r="L32" s="87"/>
      <c r="M32" s="88"/>
      <c r="N32" s="1"/>
      <c r="O32" s="1"/>
      <c r="P32" s="76"/>
      <c r="Q32" s="1"/>
      <c r="R32" s="1"/>
      <c r="S32" s="1"/>
      <c r="T32" s="1"/>
      <c r="U32" s="1"/>
      <c r="V32" s="1"/>
      <c r="W32" s="1"/>
      <c r="X32" s="1"/>
    </row>
    <row r="33" spans="1:24" ht="20.5" customHeight="1" x14ac:dyDescent="0.3">
      <c r="A33" s="6" t="s">
        <v>35</v>
      </c>
      <c r="B33" s="105">
        <f t="shared" si="6"/>
        <v>1565.0160000000001</v>
      </c>
      <c r="C33" s="85"/>
      <c r="D33" s="89">
        <v>1565.0160000000001</v>
      </c>
      <c r="E33" s="85"/>
      <c r="F33" s="85"/>
      <c r="G33" s="85"/>
      <c r="H33" s="85">
        <f t="shared" si="7"/>
        <v>0</v>
      </c>
      <c r="I33" s="85"/>
      <c r="J33" s="96"/>
      <c r="K33" s="87"/>
      <c r="L33" s="87"/>
      <c r="M33" s="88"/>
      <c r="N33" s="1"/>
      <c r="O33" s="1"/>
      <c r="P33" s="76"/>
      <c r="Q33" s="1"/>
      <c r="R33" s="1"/>
      <c r="S33" s="1"/>
      <c r="T33" s="1"/>
      <c r="U33" s="1"/>
      <c r="V33" s="1"/>
      <c r="W33" s="1"/>
      <c r="X33" s="1"/>
    </row>
    <row r="34" spans="1:24" ht="20.5" customHeight="1" x14ac:dyDescent="0.3">
      <c r="A34" s="6" t="s">
        <v>36</v>
      </c>
      <c r="B34" s="105">
        <f t="shared" si="6"/>
        <v>5178.7480000000005</v>
      </c>
      <c r="C34" s="85"/>
      <c r="D34" s="116">
        <v>5162.6840000000002</v>
      </c>
      <c r="E34" s="85"/>
      <c r="F34" s="85">
        <v>16.064</v>
      </c>
      <c r="G34" s="85"/>
      <c r="H34" s="85">
        <f t="shared" si="7"/>
        <v>0</v>
      </c>
      <c r="I34" s="85"/>
      <c r="J34" s="96"/>
      <c r="K34" s="87"/>
      <c r="L34" s="87"/>
      <c r="M34" s="88"/>
      <c r="N34" s="1"/>
      <c r="O34" s="1"/>
      <c r="P34" s="76"/>
      <c r="Q34" s="1"/>
      <c r="R34" s="1"/>
      <c r="S34" s="1"/>
      <c r="T34" s="1"/>
      <c r="U34" s="1"/>
      <c r="V34" s="1"/>
      <c r="W34" s="1"/>
      <c r="X34" s="1"/>
    </row>
    <row r="35" spans="1:24" ht="22.85" customHeight="1" x14ac:dyDescent="0.3">
      <c r="A35" s="16" t="s">
        <v>4</v>
      </c>
      <c r="B35" s="102">
        <f>B9+B12+B13+B14+B15+B18+B19+B20+B24+B25+B27+B30+B31+B32+B33+B34</f>
        <v>235191.19900000002</v>
      </c>
      <c r="C35" s="90">
        <f>C9+C27</f>
        <v>9949.2779999999984</v>
      </c>
      <c r="D35" s="90">
        <f>D9+D12+D14+D16+D19+D20+D25+D27+D17+D30+D31+D32+D33+D34</f>
        <v>205766.24300000005</v>
      </c>
      <c r="E35" s="90">
        <f>E9+E12+E14+E16+E19+E20+E25+E27+E17+E30+E31+E32+E33</f>
        <v>12603.378999999999</v>
      </c>
      <c r="F35" s="90">
        <f>F9+F13+F24+F25+F15+F27+F34</f>
        <v>6820.5409999999993</v>
      </c>
      <c r="G35" s="90">
        <f>G13+G24+G25+G15+G11</f>
        <v>51.757999999999996</v>
      </c>
      <c r="H35" s="90">
        <f>H27+H20+H19+H15+H9</f>
        <v>207.559</v>
      </c>
      <c r="I35" s="90">
        <f>I9+I27</f>
        <v>17.7</v>
      </c>
      <c r="J35" s="90">
        <f>J15+J19+J20+J27</f>
        <v>185.916</v>
      </c>
      <c r="K35" s="90">
        <f>K20</f>
        <v>3.9429999999999996</v>
      </c>
      <c r="L35" s="90">
        <f>L25</f>
        <v>0</v>
      </c>
      <c r="M35" s="90">
        <f>SUM(M11:M27)</f>
        <v>0</v>
      </c>
      <c r="N35" s="17"/>
      <c r="O35" s="17"/>
      <c r="P35" s="77"/>
      <c r="Q35" s="1"/>
      <c r="R35" s="1"/>
      <c r="S35" s="1"/>
      <c r="T35" s="1"/>
      <c r="U35" s="1"/>
      <c r="V35" s="1"/>
      <c r="W35" s="1"/>
      <c r="X35" s="1"/>
    </row>
    <row r="36" spans="1:24" ht="15.65" x14ac:dyDescent="0.3">
      <c r="A36" s="19"/>
      <c r="B36" s="114"/>
      <c r="C36" s="114"/>
      <c r="D36" s="114"/>
      <c r="E36" s="114"/>
      <c r="F36" s="114"/>
      <c r="G36" s="114"/>
      <c r="H36" s="1"/>
      <c r="I36" s="1"/>
      <c r="J36" s="1"/>
      <c r="K36" s="1"/>
      <c r="L36" s="1"/>
      <c r="M36" s="1"/>
      <c r="N36" s="1"/>
      <c r="O36" s="1"/>
      <c r="P36" s="78"/>
      <c r="Q36" s="1"/>
      <c r="R36" s="1"/>
      <c r="S36" s="1"/>
      <c r="T36" s="1"/>
      <c r="U36" s="1"/>
      <c r="V36" s="1"/>
      <c r="W36" s="1"/>
      <c r="X36" s="1"/>
    </row>
    <row r="37" spans="1:24" ht="20.7" x14ac:dyDescent="0.35">
      <c r="A37" s="20"/>
      <c r="B37" s="42"/>
      <c r="C37" s="79"/>
      <c r="D37" s="48"/>
      <c r="E37" s="31"/>
      <c r="F37" s="70"/>
      <c r="G37" s="18"/>
      <c r="H37" s="1"/>
      <c r="I37" s="1"/>
      <c r="J37" s="1"/>
      <c r="K37" s="1"/>
      <c r="L37" s="1"/>
      <c r="M37" s="1"/>
      <c r="N37" s="1"/>
      <c r="O37" s="1"/>
      <c r="P37" s="19"/>
      <c r="Q37" s="1"/>
      <c r="R37" s="1"/>
      <c r="S37" s="1"/>
      <c r="T37" s="1"/>
      <c r="U37" s="1"/>
      <c r="V37" s="1"/>
      <c r="W37" s="1"/>
      <c r="X37" s="1"/>
    </row>
    <row r="38" spans="1:24" ht="20.7" x14ac:dyDescent="0.35">
      <c r="A38" s="20"/>
      <c r="B38" s="43"/>
      <c r="C38" s="81"/>
      <c r="D38" s="48"/>
      <c r="E38" s="80"/>
      <c r="F38" s="71"/>
      <c r="G38" s="1"/>
      <c r="H38" s="18"/>
      <c r="I38" s="1"/>
      <c r="J38" s="1"/>
      <c r="K38" s="1"/>
      <c r="L38" s="1"/>
      <c r="M38" s="1"/>
      <c r="N38" s="1"/>
      <c r="O38" s="1"/>
      <c r="P38" s="19"/>
      <c r="Q38" s="1"/>
      <c r="R38" s="1"/>
      <c r="S38" s="1"/>
      <c r="T38" s="1"/>
      <c r="U38" s="1"/>
      <c r="V38" s="1"/>
      <c r="W38" s="1"/>
      <c r="X38" s="1"/>
    </row>
    <row r="39" spans="1:24" ht="20.7" x14ac:dyDescent="0.35">
      <c r="A39" s="42"/>
      <c r="B39" s="49"/>
      <c r="C39" s="73"/>
      <c r="D39" s="69"/>
      <c r="E39" s="74"/>
      <c r="F39" s="71"/>
      <c r="G39" s="1"/>
      <c r="H39" s="32"/>
      <c r="I39" s="32"/>
      <c r="J39" s="32"/>
      <c r="K39" s="32"/>
      <c r="L39" s="32"/>
      <c r="M39" s="32"/>
      <c r="N39" s="1"/>
      <c r="O39" s="1"/>
      <c r="P39" s="19"/>
      <c r="Q39" s="1"/>
      <c r="R39" s="1"/>
      <c r="S39" s="1"/>
      <c r="T39" s="1"/>
      <c r="U39" s="1"/>
      <c r="V39" s="1"/>
      <c r="W39" s="1"/>
      <c r="X39" s="1"/>
    </row>
    <row r="40" spans="1:24" ht="20.7" x14ac:dyDescent="0.35">
      <c r="A40" s="21"/>
      <c r="B40" s="44"/>
      <c r="C40" s="72"/>
      <c r="D40" s="48"/>
      <c r="E40" s="23"/>
      <c r="F40" s="71"/>
      <c r="G40" s="27"/>
      <c r="H40" s="33"/>
      <c r="I40" s="32"/>
      <c r="J40" s="32"/>
      <c r="K40" s="32"/>
      <c r="L40" s="32"/>
      <c r="M40" s="32"/>
      <c r="N40" s="1"/>
      <c r="O40" s="1"/>
      <c r="P40" s="19"/>
      <c r="Q40" s="1"/>
      <c r="R40" s="1"/>
      <c r="S40" s="1"/>
      <c r="T40" s="1"/>
      <c r="U40" s="1"/>
      <c r="V40" s="1"/>
      <c r="W40" s="1"/>
      <c r="X40" s="1"/>
    </row>
    <row r="41" spans="1:24" ht="20.7" x14ac:dyDescent="0.35">
      <c r="A41" s="22"/>
      <c r="B41" s="44"/>
      <c r="C41" s="72"/>
      <c r="D41" s="26"/>
      <c r="E41" s="23"/>
      <c r="F41" s="71"/>
      <c r="G41" s="27"/>
      <c r="H41" s="32"/>
      <c r="I41" s="32"/>
      <c r="J41" s="32"/>
      <c r="K41" s="32"/>
      <c r="L41" s="32"/>
      <c r="M41" s="32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spans="1:24" ht="20.7" x14ac:dyDescent="0.35">
      <c r="A42" s="22"/>
      <c r="B42" s="22"/>
      <c r="C42" s="50"/>
      <c r="D42" s="26"/>
      <c r="E42" s="23"/>
      <c r="F42" s="71"/>
      <c r="G42" s="1"/>
      <c r="H42" s="32"/>
      <c r="I42" s="34"/>
      <c r="J42" s="35"/>
      <c r="K42" s="36"/>
      <c r="L42" s="32"/>
      <c r="M42" s="32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1:24" ht="15.65" x14ac:dyDescent="0.3">
      <c r="A43" s="22"/>
      <c r="B43" s="22"/>
      <c r="C43" s="50"/>
      <c r="D43" s="26"/>
      <c r="E43" s="51"/>
      <c r="G43" s="1"/>
      <c r="H43" s="32"/>
      <c r="I43" s="37"/>
      <c r="J43" s="35"/>
      <c r="K43" s="36"/>
      <c r="L43" s="32"/>
      <c r="M43" s="32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spans="1:24" ht="15.65" x14ac:dyDescent="0.3">
      <c r="A44" s="22"/>
      <c r="B44" s="22"/>
      <c r="C44" s="50"/>
      <c r="D44" s="52"/>
      <c r="E44" s="53"/>
      <c r="G44" s="1"/>
      <c r="H44" s="32"/>
      <c r="I44" s="32"/>
      <c r="J44" s="32"/>
      <c r="K44" s="32"/>
      <c r="L44" s="32"/>
      <c r="M44" s="32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1:24" ht="15.65" x14ac:dyDescent="0.3">
      <c r="A45" s="24"/>
      <c r="B45" s="22"/>
      <c r="C45" s="45"/>
      <c r="D45" s="26"/>
      <c r="E45" s="23"/>
      <c r="G45" s="1"/>
      <c r="H45" s="32"/>
      <c r="I45" s="32"/>
      <c r="J45" s="32"/>
      <c r="K45" s="32"/>
      <c r="L45" s="32"/>
      <c r="M45" s="32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1:24" ht="15.85" customHeight="1" x14ac:dyDescent="0.35">
      <c r="A46" s="24"/>
      <c r="B46" s="22"/>
      <c r="C46" s="45"/>
      <c r="D46" s="26"/>
      <c r="E46" s="23"/>
      <c r="F46" s="71"/>
      <c r="H46" s="38"/>
      <c r="I46" s="38"/>
      <c r="J46" s="38"/>
      <c r="K46" s="38"/>
      <c r="L46" s="38"/>
      <c r="M46" s="38"/>
    </row>
    <row r="47" spans="1:24" ht="20.7" x14ac:dyDescent="0.35">
      <c r="A47" s="66"/>
      <c r="B47" s="54"/>
      <c r="C47" s="45"/>
      <c r="D47" s="26"/>
      <c r="E47" s="23"/>
      <c r="F47" s="71"/>
      <c r="H47" s="38"/>
      <c r="I47" s="38"/>
      <c r="J47" s="38"/>
      <c r="K47" s="38"/>
      <c r="L47" s="38"/>
      <c r="M47" s="38"/>
    </row>
    <row r="48" spans="1:24" ht="15.65" x14ac:dyDescent="0.3">
      <c r="A48" s="24"/>
      <c r="B48" s="55"/>
      <c r="C48" s="46"/>
      <c r="D48" s="26"/>
      <c r="E48" s="23"/>
      <c r="H48" s="38"/>
      <c r="I48" s="38"/>
      <c r="J48" s="38"/>
      <c r="K48" s="38"/>
      <c r="L48" s="38"/>
      <c r="M48" s="38"/>
    </row>
    <row r="49" spans="1:13" ht="15.65" x14ac:dyDescent="0.3">
      <c r="A49" s="66"/>
      <c r="B49" s="56"/>
      <c r="C49" s="50"/>
      <c r="D49" s="26"/>
      <c r="E49" s="57"/>
      <c r="H49" s="38"/>
      <c r="I49" s="38"/>
      <c r="J49" s="38"/>
      <c r="K49" s="38"/>
      <c r="L49" s="38"/>
      <c r="M49" s="38"/>
    </row>
    <row r="50" spans="1:13" ht="15.65" x14ac:dyDescent="0.3">
      <c r="A50" s="67"/>
      <c r="B50" s="58"/>
      <c r="C50" s="59"/>
      <c r="D50" s="60"/>
      <c r="E50" s="61"/>
    </row>
    <row r="51" spans="1:13" ht="15.65" x14ac:dyDescent="0.3">
      <c r="A51" s="67"/>
      <c r="B51" s="58"/>
      <c r="C51" s="45"/>
      <c r="D51" s="62"/>
      <c r="E51" s="57"/>
    </row>
    <row r="52" spans="1:13" ht="15.65" x14ac:dyDescent="0.3">
      <c r="A52" s="24"/>
      <c r="B52" s="22"/>
      <c r="C52" s="45"/>
      <c r="D52" s="60"/>
      <c r="E52" s="51"/>
    </row>
    <row r="53" spans="1:13" ht="15.65" x14ac:dyDescent="0.3">
      <c r="A53" s="46"/>
      <c r="B53" s="22"/>
      <c r="C53" s="45"/>
      <c r="D53" s="26"/>
      <c r="E53" s="63"/>
    </row>
    <row r="54" spans="1:13" ht="15.65" x14ac:dyDescent="0.3">
      <c r="A54" s="68"/>
      <c r="B54" s="64"/>
      <c r="C54" s="45"/>
      <c r="D54" s="52"/>
      <c r="E54" s="63"/>
    </row>
    <row r="55" spans="1:13" ht="15.65" x14ac:dyDescent="0.3">
      <c r="A55" s="24"/>
      <c r="B55" s="55"/>
      <c r="C55" s="45"/>
      <c r="D55" s="52"/>
      <c r="E55" s="23"/>
    </row>
    <row r="56" spans="1:13" ht="15.65" x14ac:dyDescent="0.3">
      <c r="A56" s="38"/>
      <c r="B56" s="38"/>
      <c r="C56" s="45"/>
      <c r="D56" s="26"/>
      <c r="E56" s="23"/>
      <c r="F56" s="38"/>
    </row>
    <row r="57" spans="1:13" ht="15.65" x14ac:dyDescent="0.3">
      <c r="A57" s="25"/>
      <c r="B57" s="38"/>
      <c r="C57" s="45"/>
      <c r="D57" s="65"/>
      <c r="E57" s="23"/>
      <c r="F57" s="38"/>
    </row>
    <row r="58" spans="1:13" ht="15.65" x14ac:dyDescent="0.3">
      <c r="A58" s="25"/>
      <c r="B58" s="38"/>
      <c r="C58" s="50"/>
      <c r="D58" s="52"/>
      <c r="E58" s="57"/>
      <c r="F58" s="38"/>
    </row>
    <row r="59" spans="1:13" x14ac:dyDescent="0.3">
      <c r="A59" s="25"/>
      <c r="B59" s="38"/>
      <c r="C59" s="38"/>
      <c r="D59" s="38"/>
      <c r="E59" s="38"/>
      <c r="F59" s="38"/>
    </row>
    <row r="60" spans="1:13" x14ac:dyDescent="0.3">
      <c r="A60" s="25"/>
      <c r="B60" s="38"/>
      <c r="C60" s="38"/>
      <c r="D60" s="38"/>
      <c r="E60" s="38"/>
      <c r="F60" s="38"/>
    </row>
    <row r="61" spans="1:13" x14ac:dyDescent="0.3">
      <c r="A61" s="25"/>
      <c r="B61" s="38"/>
      <c r="C61" s="38"/>
      <c r="D61" s="38"/>
      <c r="E61" s="38"/>
      <c r="F61" s="38"/>
    </row>
  </sheetData>
  <sheetProtection formatCells="0" formatColumns="0" formatRows="0" insertColumns="0" insertRows="0" insertHyperlinks="0" deleteColumns="0" deleteRows="0" sort="0" autoFilter="0" pivotTables="0"/>
  <customSheetViews>
    <customSheetView guid="{5C0DB97A-7F20-49EC-B48A-1DD24AC667BC}" scale="70">
      <selection activeCell="F27" sqref="F26:F27"/>
      <pageMargins left="0.7" right="0.7" top="0.75" bottom="0.75" header="0.3" footer="0.3"/>
      <pageSetup paperSize="9" orientation="portrait" r:id="rId1"/>
    </customSheetView>
    <customSheetView guid="{34884D9E-9DA5-41DD-8764-5B37A81FFEB8}" scale="70">
      <selection activeCell="D9" sqref="D9:G9"/>
      <pageMargins left="0.7" right="0.7" top="0.75" bottom="0.75" header="0.3" footer="0.3"/>
      <pageSetup paperSize="9" orientation="portrait" r:id="rId2"/>
    </customSheetView>
    <customSheetView guid="{A6C5FD67-5E8F-4CCA-896F-3DAA03E40DE6}" scale="70" hiddenRows="1">
      <selection activeCell="B27" sqref="B27"/>
      <pageMargins left="0.7" right="0.7" top="0.75" bottom="0.75" header="0.3" footer="0.3"/>
      <pageSetup paperSize="9" orientation="portrait" r:id="rId3"/>
    </customSheetView>
  </customSheetViews>
  <mergeCells count="8">
    <mergeCell ref="I7:M7"/>
    <mergeCell ref="A4:M4"/>
    <mergeCell ref="B7:B8"/>
    <mergeCell ref="C7:G7"/>
    <mergeCell ref="A7:A8"/>
    <mergeCell ref="H7:H8"/>
    <mergeCell ref="A5:M5"/>
    <mergeCell ref="A6:M6"/>
  </mergeCells>
  <pageMargins left="0.7" right="0.7" top="0.75" bottom="0.75" header="0.3" footer="0.3"/>
  <pageSetup paperSize="9"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05" x14ac:dyDescent="0.3"/>
  <sheetData/>
  <customSheetViews>
    <customSheetView guid="{5C0DB97A-7F20-49EC-B48A-1DD24AC667BC}" state="hidden">
      <pageMargins left="0.7" right="0.7" top="0.75" bottom="0.75" header="0.3" footer="0.3"/>
    </customSheetView>
    <customSheetView guid="{34884D9E-9DA5-41DD-8764-5B37A81FFEB8}" state="hidden">
      <pageMargins left="0.7" right="0.7" top="0.75" bottom="0.75" header="0.3" footer="0.3"/>
    </customSheetView>
    <customSheetView guid="{A6C5FD67-5E8F-4CCA-896F-3DAA03E40DE6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05" x14ac:dyDescent="0.3"/>
  <sheetData/>
  <customSheetViews>
    <customSheetView guid="{5C0DB97A-7F20-49EC-B48A-1DD24AC667BC}" state="hidden">
      <pageMargins left="0.7" right="0.7" top="0.75" bottom="0.75" header="0.3" footer="0.3"/>
    </customSheetView>
    <customSheetView guid="{34884D9E-9DA5-41DD-8764-5B37A81FFEB8}" state="hidden">
      <pageMargins left="0.7" right="0.7" top="0.75" bottom="0.75" header="0.3" footer="0.3"/>
    </customSheetView>
    <customSheetView guid="{A6C5FD67-5E8F-4CCA-896F-3DAA03E40DE6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CHMK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Gerl</dc:creator>
  <cp:lastModifiedBy>Temp</cp:lastModifiedBy>
  <dcterms:created xsi:type="dcterms:W3CDTF">2016-07-25T04:23:17Z</dcterms:created>
  <dcterms:modified xsi:type="dcterms:W3CDTF">2023-02-21T10:07:31Z</dcterms:modified>
</cp:coreProperties>
</file>